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ok Ocean Shipping\Desktop\BOS-Website\"/>
    </mc:Choice>
  </mc:AlternateContent>
  <bookViews>
    <workbookView xWindow="0" yWindow="0" windowWidth="20490" windowHeight="8820" xr2:uid="{95C24EDD-00A0-4EA0-9B27-A63B5811ECA3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F9" i="1"/>
  <c r="H9" i="1" s="1"/>
  <c r="H29" i="1"/>
  <c r="H27" i="1"/>
  <c r="H25" i="1"/>
  <c r="H24" i="1"/>
  <c r="H23" i="1"/>
  <c r="H22" i="1"/>
  <c r="F25" i="1"/>
  <c r="F21" i="1"/>
  <c r="H21" i="1" s="1"/>
  <c r="H18" i="1"/>
  <c r="H19" i="1"/>
  <c r="F17" i="1"/>
  <c r="H16" i="1"/>
  <c r="H17" i="1" s="1"/>
  <c r="F13" i="1"/>
  <c r="H13" i="1" s="1"/>
  <c r="F12" i="1"/>
  <c r="F11" i="1"/>
  <c r="H11" i="1" s="1"/>
  <c r="F10" i="1"/>
  <c r="H10" i="1" s="1"/>
  <c r="F8" i="1"/>
  <c r="H8" i="1" s="1"/>
  <c r="F7" i="1"/>
  <c r="H7" i="1" s="1"/>
  <c r="F6" i="1"/>
  <c r="H6" i="1" s="1"/>
  <c r="H14" i="1" l="1"/>
  <c r="H28" i="1" s="1"/>
  <c r="F14" i="1"/>
  <c r="F28" i="1" l="1"/>
  <c r="F30" i="1" s="1"/>
  <c r="H30" i="1" s="1"/>
</calcChain>
</file>

<file path=xl/sharedStrings.xml><?xml version="1.0" encoding="utf-8"?>
<sst xmlns="http://schemas.openxmlformats.org/spreadsheetml/2006/main" count="37" uniqueCount="37">
  <si>
    <t>GROSS TONNAGE</t>
  </si>
  <si>
    <t>PORT STAY (DAYS)</t>
  </si>
  <si>
    <t>GARBAGE SKIP</t>
  </si>
  <si>
    <t>NET TONNAGE</t>
  </si>
  <si>
    <t>USED TUGS</t>
  </si>
  <si>
    <t>TOWAGE TIME (HRS)</t>
  </si>
  <si>
    <t>BERTHING OPERATIONS</t>
  </si>
  <si>
    <t>UNBERTHING OPERATIONS</t>
  </si>
  <si>
    <t>PILOT LAUNCH (HRS)</t>
  </si>
  <si>
    <r>
      <rPr>
        <b/>
        <sz val="10"/>
        <rFont val="Calibri"/>
        <family val="2"/>
      </rPr>
      <t>PARTICULARS</t>
    </r>
  </si>
  <si>
    <r>
      <rPr>
        <b/>
        <sz val="10"/>
        <rFont val="Calibri"/>
        <family val="2"/>
      </rPr>
      <t xml:space="preserve">AMOUNT
</t>
    </r>
    <r>
      <rPr>
        <b/>
        <sz val="10"/>
        <rFont val="Calibri"/>
        <family val="2"/>
      </rPr>
      <t>AED</t>
    </r>
  </si>
  <si>
    <r>
      <rPr>
        <b/>
        <sz val="10"/>
        <rFont val="Calibri"/>
        <family val="2"/>
      </rPr>
      <t xml:space="preserve">AMOUNT
</t>
    </r>
    <r>
      <rPr>
        <b/>
        <sz val="10"/>
        <rFont val="Calibri"/>
        <family val="2"/>
      </rPr>
      <t>USD</t>
    </r>
  </si>
  <si>
    <r>
      <rPr>
        <sz val="10"/>
        <rFont val="Calibri"/>
        <family val="2"/>
      </rPr>
      <t>1. Marine Charges</t>
    </r>
  </si>
  <si>
    <r>
      <rPr>
        <sz val="10"/>
        <rFont val="Calibri"/>
        <family val="2"/>
      </rPr>
      <t>1.1 Port Dues (AED 0.20/GRT for 3 days)</t>
    </r>
  </si>
  <si>
    <t>1.2 Port Dues therafter 1 day (AED 0.10/GRT/Day)</t>
  </si>
  <si>
    <r>
      <rPr>
        <sz val="10"/>
        <rFont val="Calibri"/>
        <family val="2"/>
      </rPr>
      <t>1.3 Pilotage (In/out AED 1050 per Operations)</t>
    </r>
  </si>
  <si>
    <r>
      <rPr>
        <sz val="10"/>
        <rFont val="Calibri"/>
        <family val="2"/>
      </rPr>
      <t>1.4 Berthing/Unberthing (AED 750 per Operations)</t>
    </r>
  </si>
  <si>
    <r>
      <rPr>
        <sz val="10"/>
        <rFont val="Calibri"/>
        <family val="2"/>
      </rPr>
      <t>1.5 Towage (AED 2000 per tug per hour)</t>
    </r>
  </si>
  <si>
    <r>
      <rPr>
        <sz val="10"/>
        <rFont val="Calibri"/>
        <family val="2"/>
      </rPr>
      <t>1.7 Garbage Skip (AED 125 per day) - Compulsory</t>
    </r>
  </si>
  <si>
    <r>
      <rPr>
        <b/>
        <sz val="10"/>
        <rFont val="Calibri"/>
        <family val="2"/>
      </rPr>
      <t>Sub total</t>
    </r>
  </si>
  <si>
    <r>
      <rPr>
        <b/>
        <sz val="12"/>
        <rFont val="Calibri"/>
        <family val="2"/>
      </rPr>
      <t>GRAND TOTAL</t>
    </r>
  </si>
  <si>
    <t>PILOTAGE OPERATIONS</t>
  </si>
  <si>
    <t>1.8 MENAS Light Dues @AED 6.05 per 100 NRT</t>
  </si>
  <si>
    <t>1 AED</t>
  </si>
  <si>
    <t>USD</t>
  </si>
  <si>
    <t>4. AGENCY</t>
  </si>
  <si>
    <t>4.1 Agency Fees (AED 333 per day)</t>
  </si>
  <si>
    <t>Sub total</t>
  </si>
  <si>
    <t>4.2 Conveyance / Petties / Transport / Communication (TBA)</t>
  </si>
  <si>
    <t>4.3 Cargo Supervision (TBA)</t>
  </si>
  <si>
    <t>4.4 Agency Expenses (TBA)</t>
  </si>
  <si>
    <r>
      <rPr>
        <sz val="10"/>
        <rFont val="Calibri"/>
        <family val="2"/>
      </rPr>
      <t xml:space="preserve">2. CARGO EXPENSES (TBA)
</t>
    </r>
    <r>
      <rPr>
        <b/>
        <sz val="10"/>
        <rFont val="Calibri"/>
        <family val="2"/>
      </rPr>
      <t>Sub total</t>
    </r>
  </si>
  <si>
    <r>
      <rPr>
        <sz val="10"/>
        <rFont val="Calibri"/>
        <family val="2"/>
      </rPr>
      <t xml:space="preserve">3. MISCELLANEOUS (CASE BY CASE PER INQUIRY)
3.1
</t>
    </r>
    <r>
      <rPr>
        <b/>
        <sz val="10"/>
        <rFont val="Calibri"/>
        <family val="2"/>
      </rPr>
      <t>Sub total</t>
    </r>
  </si>
  <si>
    <t>NET TOTAL</t>
  </si>
  <si>
    <t>VAT</t>
  </si>
  <si>
    <r>
      <t xml:space="preserve">5. SHIP'S MATTER
5.1 Master expenses
</t>
    </r>
    <r>
      <rPr>
        <b/>
        <sz val="10"/>
        <rFont val="Calibri"/>
        <family val="2"/>
      </rPr>
      <t>Sub total</t>
    </r>
  </si>
  <si>
    <t>1.6 Pilot Launch (AED 600 per launch per hour)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</si>
</sst>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#,##0.00"/>
    <numFmt numFmtId="165" formatCode="###0.00;###0.00"/>
    <numFmt numFmtId="166" formatCode="#,##0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2"/>
      <name val="Calibri"/>
      <family val="2"/>
    </font>
    <font>
      <b/>
      <i/>
      <sz val="10"/>
      <color theme="0"/>
      <name val="Calibri"/>
      <family val="2"/>
    </font>
    <font>
      <b/>
      <i/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5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165" fontId="5" fillId="0" borderId="1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165" fontId="5" fillId="0" borderId="3" xfId="0" applyNumberFormat="1" applyFont="1" applyFill="1" applyBorder="1" applyAlignment="1">
      <alignment horizontal="center" wrapText="1"/>
    </xf>
    <xf numFmtId="165" fontId="5" fillId="0" borderId="2" xfId="0" applyNumberFormat="1" applyFont="1" applyFill="1" applyBorder="1" applyAlignment="1">
      <alignment wrapText="1"/>
    </xf>
    <xf numFmtId="165" fontId="5" fillId="0" borderId="4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right" vertical="top" wrapText="1"/>
    </xf>
    <xf numFmtId="165" fontId="7" fillId="2" borderId="1" xfId="0" applyNumberFormat="1" applyFont="1" applyFill="1" applyBorder="1" applyAlignment="1">
      <alignment horizontal="right" vertical="top" wrapText="1"/>
    </xf>
    <xf numFmtId="166" fontId="8" fillId="2" borderId="1" xfId="0" applyNumberFormat="1" applyFont="1" applyFill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C0D1C-A1E1-4C86-9BB5-D6F09CF97D58}">
  <dimension ref="A1:J30"/>
  <sheetViews>
    <sheetView showGridLines="0" showRowColHeaders="0" tabSelected="1" view="pageBreakPreview" zoomScaleNormal="100" zoomScaleSheetLayoutView="100" workbookViewId="0">
      <selection activeCell="I5" sqref="I5 F8:G8"/>
    </sheetView>
  </sheetViews>
  <sheetFormatPr defaultRowHeight="15" x14ac:dyDescent="0.25"/>
  <cols>
    <col min="1" max="1" width="15" customWidth="1"/>
    <col min="3" max="3" width="13.85546875" customWidth="1"/>
    <col min="5" max="5" width="5.7109375" customWidth="1"/>
    <col min="7" max="7" width="6.140625" customWidth="1"/>
    <col min="8" max="8" width="8.28515625" customWidth="1"/>
    <col min="9" max="9" width="4.140625" customWidth="1"/>
  </cols>
  <sheetData>
    <row r="1" spans="1:10" ht="25.5" x14ac:dyDescent="0.25">
      <c r="A1" s="2" t="s">
        <v>0</v>
      </c>
      <c r="B1" s="3">
        <v>10322</v>
      </c>
      <c r="C1" s="2" t="s">
        <v>1</v>
      </c>
      <c r="D1" s="3">
        <v>30</v>
      </c>
      <c r="E1" s="4" t="s">
        <v>2</v>
      </c>
      <c r="F1" s="4"/>
      <c r="G1" s="4"/>
      <c r="H1" s="5">
        <v>1</v>
      </c>
      <c r="I1" s="5"/>
      <c r="J1" s="5"/>
    </row>
    <row r="2" spans="1:10" x14ac:dyDescent="0.25">
      <c r="A2" s="2" t="s">
        <v>3</v>
      </c>
      <c r="B2" s="3">
        <v>5657</v>
      </c>
      <c r="C2" s="2" t="s">
        <v>4</v>
      </c>
      <c r="D2" s="3">
        <v>2</v>
      </c>
      <c r="E2" s="4" t="s">
        <v>5</v>
      </c>
      <c r="F2" s="4"/>
      <c r="G2" s="4"/>
      <c r="H2" s="5">
        <v>3</v>
      </c>
      <c r="I2" s="5"/>
      <c r="J2" s="5"/>
    </row>
    <row r="3" spans="1:10" ht="25.5" customHeight="1" x14ac:dyDescent="0.25">
      <c r="A3" s="2" t="s">
        <v>6</v>
      </c>
      <c r="B3" s="3">
        <v>1</v>
      </c>
      <c r="C3" s="2" t="s">
        <v>7</v>
      </c>
      <c r="D3" s="3">
        <v>1</v>
      </c>
      <c r="E3" s="4" t="s">
        <v>8</v>
      </c>
      <c r="F3" s="4"/>
      <c r="G3" s="3">
        <v>4</v>
      </c>
      <c r="H3" s="4" t="s">
        <v>21</v>
      </c>
      <c r="I3" s="4"/>
      <c r="J3" s="3">
        <v>2</v>
      </c>
    </row>
    <row r="4" spans="1:10" x14ac:dyDescent="0.25">
      <c r="A4" s="6" t="s">
        <v>9</v>
      </c>
      <c r="B4" s="6"/>
      <c r="C4" s="6"/>
      <c r="D4" s="6"/>
      <c r="E4" s="6"/>
      <c r="F4" s="7" t="s">
        <v>10</v>
      </c>
      <c r="G4" s="7"/>
      <c r="H4" s="7" t="s">
        <v>11</v>
      </c>
      <c r="I4" s="7"/>
      <c r="J4" s="7"/>
    </row>
    <row r="5" spans="1:10" x14ac:dyDescent="0.25">
      <c r="A5" s="8" t="s">
        <v>12</v>
      </c>
      <c r="B5" s="8"/>
      <c r="C5" s="8"/>
      <c r="D5" s="8"/>
      <c r="E5" s="8"/>
      <c r="F5" s="9"/>
      <c r="G5" s="9"/>
      <c r="H5" s="17" t="s">
        <v>23</v>
      </c>
      <c r="I5" s="16">
        <v>0.27</v>
      </c>
      <c r="J5" s="18" t="s">
        <v>24</v>
      </c>
    </row>
    <row r="6" spans="1:10" x14ac:dyDescent="0.25">
      <c r="A6" s="8" t="s">
        <v>13</v>
      </c>
      <c r="B6" s="8"/>
      <c r="C6" s="8"/>
      <c r="D6" s="8"/>
      <c r="E6" s="8"/>
      <c r="F6" s="1">
        <f>0.2*B1*3</f>
        <v>6193.2000000000007</v>
      </c>
      <c r="G6" s="1"/>
      <c r="H6" s="10">
        <f>I5*F6</f>
        <v>1672.1640000000002</v>
      </c>
      <c r="I6" s="10"/>
      <c r="J6" s="10"/>
    </row>
    <row r="7" spans="1:10" x14ac:dyDescent="0.25">
      <c r="A7" s="8" t="s">
        <v>14</v>
      </c>
      <c r="B7" s="8"/>
      <c r="C7" s="8"/>
      <c r="D7" s="8"/>
      <c r="E7" s="8"/>
      <c r="F7" s="1">
        <f>0.1*(D1-3)*B1</f>
        <v>27869.4</v>
      </c>
      <c r="G7" s="1"/>
      <c r="H7" s="10">
        <f>I5*F7</f>
        <v>7524.7380000000012</v>
      </c>
      <c r="I7" s="10"/>
      <c r="J7" s="10"/>
    </row>
    <row r="8" spans="1:10" x14ac:dyDescent="0.25">
      <c r="A8" s="8" t="s">
        <v>15</v>
      </c>
      <c r="B8" s="8"/>
      <c r="C8" s="8"/>
      <c r="D8" s="8"/>
      <c r="E8" s="8"/>
      <c r="F8" s="1">
        <f>1050*J3</f>
        <v>2100</v>
      </c>
      <c r="G8" s="1"/>
      <c r="H8" s="10">
        <f>I5*F8</f>
        <v>567</v>
      </c>
      <c r="I8" s="10"/>
      <c r="J8" s="10"/>
    </row>
    <row r="9" spans="1:10" x14ac:dyDescent="0.25">
      <c r="A9" s="8" t="s">
        <v>16</v>
      </c>
      <c r="B9" s="8"/>
      <c r="C9" s="8"/>
      <c r="D9" s="8"/>
      <c r="E9" s="8"/>
      <c r="F9" s="1">
        <f>750*(D3+B3)</f>
        <v>1500</v>
      </c>
      <c r="G9" s="1"/>
      <c r="H9" s="10">
        <f>I5*F9</f>
        <v>405</v>
      </c>
      <c r="I9" s="10"/>
      <c r="J9" s="10"/>
    </row>
    <row r="10" spans="1:10" x14ac:dyDescent="0.25">
      <c r="A10" s="8" t="s">
        <v>17</v>
      </c>
      <c r="B10" s="8"/>
      <c r="C10" s="8"/>
      <c r="D10" s="8"/>
      <c r="E10" s="8"/>
      <c r="F10" s="1">
        <f>2000*D2*H2</f>
        <v>12000</v>
      </c>
      <c r="G10" s="1"/>
      <c r="H10" s="10">
        <f>I5*F10</f>
        <v>3240</v>
      </c>
      <c r="I10" s="10"/>
      <c r="J10" s="10"/>
    </row>
    <row r="11" spans="1:10" x14ac:dyDescent="0.25">
      <c r="A11" s="8" t="s">
        <v>36</v>
      </c>
      <c r="B11" s="8"/>
      <c r="C11" s="8"/>
      <c r="D11" s="8"/>
      <c r="E11" s="8"/>
      <c r="F11" s="1">
        <f>600*G3</f>
        <v>2400</v>
      </c>
      <c r="G11" s="1"/>
      <c r="H11" s="10">
        <f>I5*F11</f>
        <v>648</v>
      </c>
      <c r="I11" s="10"/>
      <c r="J11" s="10"/>
    </row>
    <row r="12" spans="1:10" x14ac:dyDescent="0.25">
      <c r="A12" s="8" t="s">
        <v>18</v>
      </c>
      <c r="B12" s="8"/>
      <c r="C12" s="8"/>
      <c r="D12" s="8"/>
      <c r="E12" s="8"/>
      <c r="F12" s="11">
        <f>125*D1</f>
        <v>3750</v>
      </c>
      <c r="G12" s="11"/>
      <c r="H12" s="10">
        <f>I5*F12</f>
        <v>1012.5000000000001</v>
      </c>
      <c r="I12" s="10"/>
      <c r="J12" s="10"/>
    </row>
    <row r="13" spans="1:10" x14ac:dyDescent="0.25">
      <c r="A13" s="8" t="s">
        <v>22</v>
      </c>
      <c r="B13" s="8"/>
      <c r="C13" s="8"/>
      <c r="D13" s="8"/>
      <c r="E13" s="8"/>
      <c r="F13" s="11">
        <f>6.05*B2/100</f>
        <v>342.24849999999998</v>
      </c>
      <c r="G13" s="11"/>
      <c r="H13" s="10">
        <f>I5*F13</f>
        <v>92.407094999999998</v>
      </c>
      <c r="I13" s="10"/>
      <c r="J13" s="10"/>
    </row>
    <row r="14" spans="1:10" x14ac:dyDescent="0.25">
      <c r="A14" s="6" t="s">
        <v>19</v>
      </c>
      <c r="B14" s="6"/>
      <c r="C14" s="6"/>
      <c r="D14" s="6"/>
      <c r="E14" s="6"/>
      <c r="F14" s="27">
        <f>SUM(F6:G13)</f>
        <v>56154.848500000007</v>
      </c>
      <c r="G14" s="27"/>
      <c r="H14" s="28">
        <f>SUM(H5:J13)</f>
        <v>15162.079095000003</v>
      </c>
      <c r="I14" s="28"/>
      <c r="J14" s="28"/>
    </row>
    <row r="15" spans="1:10" x14ac:dyDescent="0.25">
      <c r="A15" s="8" t="s">
        <v>31</v>
      </c>
      <c r="B15" s="12"/>
      <c r="C15" s="12"/>
      <c r="D15" s="12"/>
      <c r="E15" s="12"/>
      <c r="F15" s="13"/>
      <c r="G15" s="13"/>
      <c r="H15" s="13"/>
      <c r="I15" s="13"/>
      <c r="J15" s="13"/>
    </row>
    <row r="16" spans="1:10" x14ac:dyDescent="0.25">
      <c r="A16" s="12"/>
      <c r="B16" s="12"/>
      <c r="C16" s="12"/>
      <c r="D16" s="12"/>
      <c r="E16" s="12"/>
      <c r="F16" s="12">
        <v>0</v>
      </c>
      <c r="G16" s="12"/>
      <c r="H16" s="10">
        <f>I5*F16</f>
        <v>0</v>
      </c>
      <c r="I16" s="10"/>
      <c r="J16" s="10"/>
    </row>
    <row r="17" spans="1:10" x14ac:dyDescent="0.25">
      <c r="A17" s="12"/>
      <c r="B17" s="12"/>
      <c r="C17" s="12"/>
      <c r="D17" s="12"/>
      <c r="E17" s="12"/>
      <c r="F17" s="29">
        <f>SUM(F16)</f>
        <v>0</v>
      </c>
      <c r="G17" s="29"/>
      <c r="H17" s="29">
        <f>SUM(H16)</f>
        <v>0</v>
      </c>
      <c r="I17" s="29"/>
      <c r="J17" s="29"/>
    </row>
    <row r="18" spans="1:10" x14ac:dyDescent="0.25">
      <c r="A18" s="8" t="s">
        <v>32</v>
      </c>
      <c r="B18" s="12"/>
      <c r="C18" s="12"/>
      <c r="D18" s="12"/>
      <c r="E18" s="12"/>
      <c r="F18" s="14">
        <v>0</v>
      </c>
      <c r="G18" s="14"/>
      <c r="H18" s="14">
        <f>F18*I5</f>
        <v>0</v>
      </c>
      <c r="I18" s="14"/>
      <c r="J18" s="14"/>
    </row>
    <row r="19" spans="1:10" ht="24" customHeight="1" x14ac:dyDescent="0.25">
      <c r="A19" s="12"/>
      <c r="B19" s="12"/>
      <c r="C19" s="12"/>
      <c r="D19" s="12"/>
      <c r="E19" s="12"/>
      <c r="F19" s="29">
        <v>0</v>
      </c>
      <c r="G19" s="29"/>
      <c r="H19" s="29">
        <f>SUM(H18)</f>
        <v>0</v>
      </c>
      <c r="I19" s="29"/>
      <c r="J19" s="29"/>
    </row>
    <row r="20" spans="1:10" x14ac:dyDescent="0.25">
      <c r="A20" s="19" t="s">
        <v>25</v>
      </c>
      <c r="B20" s="20"/>
      <c r="C20" s="20"/>
      <c r="D20" s="20"/>
      <c r="E20" s="21"/>
      <c r="F20" s="12"/>
      <c r="G20" s="12"/>
      <c r="H20" s="14"/>
      <c r="I20" s="14"/>
      <c r="J20" s="14"/>
    </row>
    <row r="21" spans="1:10" x14ac:dyDescent="0.25">
      <c r="A21" s="19" t="s">
        <v>26</v>
      </c>
      <c r="B21" s="20"/>
      <c r="C21" s="20"/>
      <c r="D21" s="20"/>
      <c r="E21" s="21"/>
      <c r="F21" s="25">
        <f>300*D1</f>
        <v>9000</v>
      </c>
      <c r="G21" s="26"/>
      <c r="H21" s="14">
        <f>I5*F21</f>
        <v>2430</v>
      </c>
      <c r="I21" s="14"/>
      <c r="J21" s="14"/>
    </row>
    <row r="22" spans="1:10" x14ac:dyDescent="0.25">
      <c r="A22" s="19" t="s">
        <v>28</v>
      </c>
      <c r="B22" s="20"/>
      <c r="C22" s="20"/>
      <c r="D22" s="20"/>
      <c r="E22" s="21"/>
      <c r="F22" s="25">
        <v>0</v>
      </c>
      <c r="G22" s="26"/>
      <c r="H22" s="14">
        <f>I5*F22</f>
        <v>0</v>
      </c>
      <c r="I22" s="14"/>
      <c r="J22" s="14"/>
    </row>
    <row r="23" spans="1:10" x14ac:dyDescent="0.25">
      <c r="A23" s="19" t="s">
        <v>29</v>
      </c>
      <c r="B23" s="20"/>
      <c r="C23" s="20"/>
      <c r="D23" s="20"/>
      <c r="E23" s="21"/>
      <c r="F23" s="25">
        <v>0</v>
      </c>
      <c r="G23" s="26"/>
      <c r="H23" s="14">
        <f>I5*F23</f>
        <v>0</v>
      </c>
      <c r="I23" s="14"/>
      <c r="J23" s="14"/>
    </row>
    <row r="24" spans="1:10" x14ac:dyDescent="0.25">
      <c r="A24" s="19" t="s">
        <v>30</v>
      </c>
      <c r="B24" s="20"/>
      <c r="C24" s="20"/>
      <c r="D24" s="20"/>
      <c r="E24" s="21"/>
      <c r="F24" s="25">
        <v>0</v>
      </c>
      <c r="G24" s="26"/>
      <c r="H24" s="14">
        <f>I5*F24</f>
        <v>0</v>
      </c>
      <c r="I24" s="14"/>
      <c r="J24" s="14"/>
    </row>
    <row r="25" spans="1:10" x14ac:dyDescent="0.25">
      <c r="A25" s="22" t="s">
        <v>27</v>
      </c>
      <c r="B25" s="23"/>
      <c r="C25" s="23"/>
      <c r="D25" s="23"/>
      <c r="E25" s="24"/>
      <c r="F25" s="29">
        <f>SUM(F21:G24)</f>
        <v>9000</v>
      </c>
      <c r="G25" s="29"/>
      <c r="H25" s="29">
        <f>SUM(H21:J24)</f>
        <v>2430</v>
      </c>
      <c r="I25" s="29"/>
      <c r="J25" s="29"/>
    </row>
    <row r="26" spans="1:10" x14ac:dyDescent="0.25">
      <c r="A26" s="8" t="s">
        <v>35</v>
      </c>
      <c r="B26" s="12"/>
      <c r="C26" s="12"/>
      <c r="D26" s="12"/>
      <c r="E26" s="12"/>
      <c r="F26" s="14">
        <v>0</v>
      </c>
      <c r="G26" s="14"/>
      <c r="H26" s="14">
        <v>0</v>
      </c>
      <c r="I26" s="14"/>
      <c r="J26" s="14"/>
    </row>
    <row r="27" spans="1:10" ht="28.5" customHeight="1" x14ac:dyDescent="0.25">
      <c r="A27" s="12"/>
      <c r="B27" s="12"/>
      <c r="C27" s="12"/>
      <c r="D27" s="12"/>
      <c r="E27" s="12"/>
      <c r="F27" s="29">
        <v>0</v>
      </c>
      <c r="G27" s="29"/>
      <c r="H27" s="29">
        <f>SUM(H26)</f>
        <v>0</v>
      </c>
      <c r="I27" s="29"/>
      <c r="J27" s="29"/>
    </row>
    <row r="28" spans="1:10" ht="15.75" x14ac:dyDescent="0.25">
      <c r="A28" s="15" t="s">
        <v>20</v>
      </c>
      <c r="B28" s="15"/>
      <c r="C28" s="15"/>
      <c r="D28" s="15"/>
      <c r="E28" s="15"/>
      <c r="F28" s="30">
        <f>F14+F17+F19+F25+F27</f>
        <v>65154.848500000007</v>
      </c>
      <c r="G28" s="30"/>
      <c r="H28" s="31">
        <f>H14+H17+H19+H25+H27</f>
        <v>17592.079095000001</v>
      </c>
      <c r="I28" s="31"/>
      <c r="J28" s="31"/>
    </row>
    <row r="29" spans="1:10" ht="15.75" x14ac:dyDescent="0.25">
      <c r="A29" s="15" t="s">
        <v>34</v>
      </c>
      <c r="B29" s="15"/>
      <c r="C29" s="15"/>
      <c r="D29" s="15"/>
      <c r="E29" s="15"/>
      <c r="F29" s="30">
        <v>0</v>
      </c>
      <c r="G29" s="30"/>
      <c r="H29" s="31">
        <f>F29*I5</f>
        <v>0</v>
      </c>
      <c r="I29" s="31"/>
      <c r="J29" s="31"/>
    </row>
    <row r="30" spans="1:10" ht="15.75" x14ac:dyDescent="0.25">
      <c r="A30" s="15" t="s">
        <v>33</v>
      </c>
      <c r="B30" s="15"/>
      <c r="C30" s="15"/>
      <c r="D30" s="15"/>
      <c r="E30" s="15"/>
      <c r="F30" s="30">
        <f>F28-F29</f>
        <v>65154.848500000007</v>
      </c>
      <c r="G30" s="30"/>
      <c r="H30" s="31">
        <f>I5*F30</f>
        <v>17591.809095000004</v>
      </c>
      <c r="I30" s="31"/>
      <c r="J30" s="31"/>
    </row>
  </sheetData>
  <sheetProtection algorithmName="SHA-512" hashValue="FvR5viKluswE5ZI+yhxaBnH81aQjyGX1EliHYpn0Aj7RFDza7/NcAAa0lkQw/LgoGq263/K2kyOVjkn+9hTasQ==" saltValue="vgslmDM8JMDB0PK7iupOSA==" spinCount="100000" sheet="1" objects="1" scenarios="1"/>
  <protectedRanges>
    <protectedRange sqref="I5 H1:H2 J3 G3 D1:D3 B1:B3 F16 F22:F24 F26 F29" name="Range1"/>
  </protectedRanges>
  <mergeCells count="81">
    <mergeCell ref="H21:J21"/>
    <mergeCell ref="H22:J22"/>
    <mergeCell ref="H23:J23"/>
    <mergeCell ref="H24:J24"/>
    <mergeCell ref="A25:E25"/>
    <mergeCell ref="A29:E29"/>
    <mergeCell ref="F29:G29"/>
    <mergeCell ref="H29:J29"/>
    <mergeCell ref="A30:E30"/>
    <mergeCell ref="F30:G30"/>
    <mergeCell ref="H30:J30"/>
    <mergeCell ref="A20:E20"/>
    <mergeCell ref="A21:E21"/>
    <mergeCell ref="A22:E22"/>
    <mergeCell ref="A23:E23"/>
    <mergeCell ref="A24:E24"/>
    <mergeCell ref="F21:G21"/>
    <mergeCell ref="F22:G22"/>
    <mergeCell ref="F23:G23"/>
    <mergeCell ref="F24:G24"/>
    <mergeCell ref="F5:G5"/>
    <mergeCell ref="E3:F3"/>
    <mergeCell ref="H3:I3"/>
    <mergeCell ref="H6:J6"/>
    <mergeCell ref="A26:E27"/>
    <mergeCell ref="F26:G26"/>
    <mergeCell ref="H26:J26"/>
    <mergeCell ref="F27:G27"/>
    <mergeCell ref="H27:J27"/>
    <mergeCell ref="A28:E28"/>
    <mergeCell ref="F28:G28"/>
    <mergeCell ref="H28:J28"/>
    <mergeCell ref="A18:E19"/>
    <mergeCell ref="F18:G18"/>
    <mergeCell ref="H18:J18"/>
    <mergeCell ref="F19:G19"/>
    <mergeCell ref="H19:J19"/>
    <mergeCell ref="F20:G20"/>
    <mergeCell ref="H20:J20"/>
    <mergeCell ref="F25:G25"/>
    <mergeCell ref="H25:J25"/>
    <mergeCell ref="A15:E17"/>
    <mergeCell ref="F15:J15"/>
    <mergeCell ref="F16:G16"/>
    <mergeCell ref="H16:J16"/>
    <mergeCell ref="F17:G17"/>
    <mergeCell ref="H17:J17"/>
    <mergeCell ref="A13:E13"/>
    <mergeCell ref="F13:G13"/>
    <mergeCell ref="H13:J13"/>
    <mergeCell ref="A14:E14"/>
    <mergeCell ref="F14:G14"/>
    <mergeCell ref="H14:J14"/>
    <mergeCell ref="A11:E11"/>
    <mergeCell ref="F11:G11"/>
    <mergeCell ref="H11:J11"/>
    <mergeCell ref="A12:E12"/>
    <mergeCell ref="F12:G12"/>
    <mergeCell ref="H12:J12"/>
    <mergeCell ref="A9:E9"/>
    <mergeCell ref="F9:G9"/>
    <mergeCell ref="H9:J9"/>
    <mergeCell ref="A10:E10"/>
    <mergeCell ref="F10:G10"/>
    <mergeCell ref="H10:J10"/>
    <mergeCell ref="A7:E7"/>
    <mergeCell ref="F7:G7"/>
    <mergeCell ref="H7:J7"/>
    <mergeCell ref="A8:E8"/>
    <mergeCell ref="F8:G8"/>
    <mergeCell ref="H8:J8"/>
    <mergeCell ref="A4:E4"/>
    <mergeCell ref="F4:G4"/>
    <mergeCell ref="H4:J4"/>
    <mergeCell ref="A5:E5"/>
    <mergeCell ref="F6:G6"/>
    <mergeCell ref="A6:E6"/>
    <mergeCell ref="E1:G1"/>
    <mergeCell ref="H1:J1"/>
    <mergeCell ref="E2:G2"/>
    <mergeCell ref="H2:J2"/>
  </mergeCells>
  <pageMargins left="0.7" right="0.7" top="0.75" bottom="0.75" header="0.3" footer="0.3"/>
  <pageSetup orientation="portrait" r:id="rId1"/>
  <ignoredErrors>
    <ignoredError sqref="H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 Ocean</dc:creator>
  <cp:lastModifiedBy>Brook Ocean</cp:lastModifiedBy>
  <dcterms:created xsi:type="dcterms:W3CDTF">2017-09-27T09:33:09Z</dcterms:created>
  <dcterms:modified xsi:type="dcterms:W3CDTF">2017-09-27T10:33:06Z</dcterms:modified>
</cp:coreProperties>
</file>